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RBD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5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  <comment ref="B4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This is CD if significant then value will appear otherwise NS will appear</t>
        </r>
      </text>
    </comment>
  </commentList>
</comments>
</file>

<file path=xl/sharedStrings.xml><?xml version="1.0" encoding="utf-8"?>
<sst xmlns="http://schemas.openxmlformats.org/spreadsheetml/2006/main" count="86" uniqueCount="65">
  <si>
    <t>C.D.</t>
  </si>
  <si>
    <r>
      <t>Sem</t>
    </r>
    <r>
      <rPr>
        <b/>
        <u val="single"/>
        <sz val="10"/>
        <rFont val="Arial"/>
        <family val="2"/>
      </rPr>
      <t>+</t>
    </r>
  </si>
  <si>
    <t>PxF</t>
  </si>
  <si>
    <t>F3</t>
  </si>
  <si>
    <t>F2</t>
  </si>
  <si>
    <t>F1</t>
  </si>
  <si>
    <t>F0</t>
  </si>
  <si>
    <t>P levels</t>
  </si>
  <si>
    <t>P3</t>
  </si>
  <si>
    <t>P2</t>
  </si>
  <si>
    <t>…….</t>
  </si>
  <si>
    <t>of</t>
  </si>
  <si>
    <t>P1</t>
  </si>
  <si>
    <t>Plan syst</t>
  </si>
  <si>
    <t>Parameter</t>
  </si>
  <si>
    <t>Effect</t>
  </si>
  <si>
    <t>Treat</t>
  </si>
  <si>
    <t>Table</t>
  </si>
  <si>
    <t xml:space="preserve">Final </t>
  </si>
  <si>
    <t>Total</t>
  </si>
  <si>
    <t>Error</t>
  </si>
  <si>
    <t>F</t>
  </si>
  <si>
    <t>P</t>
  </si>
  <si>
    <t>Rep</t>
  </si>
  <si>
    <t>S/NS</t>
  </si>
  <si>
    <t>Sem</t>
  </si>
  <si>
    <t>Ftab</t>
  </si>
  <si>
    <t>Fcal</t>
  </si>
  <si>
    <t>MSS</t>
  </si>
  <si>
    <t>SS</t>
  </si>
  <si>
    <t>DF</t>
  </si>
  <si>
    <t>SOV</t>
  </si>
  <si>
    <t>ANOVA</t>
  </si>
  <si>
    <t>8.SS(PxF)</t>
  </si>
  <si>
    <t>7. SS(F)</t>
  </si>
  <si>
    <t>6. SS (P)</t>
  </si>
  <si>
    <t>5. Error</t>
  </si>
  <si>
    <t>C.V. %</t>
  </si>
  <si>
    <t>4. Treat ss</t>
  </si>
  <si>
    <t>3. Rep ss</t>
  </si>
  <si>
    <t>2. TSS</t>
  </si>
  <si>
    <t>1. CF</t>
  </si>
  <si>
    <t>Mean</t>
  </si>
  <si>
    <t>P3F3</t>
  </si>
  <si>
    <t>P3F2</t>
  </si>
  <si>
    <t>P3F1</t>
  </si>
  <si>
    <t>P3F0</t>
  </si>
  <si>
    <t>P2F3</t>
  </si>
  <si>
    <t>P2F2</t>
  </si>
  <si>
    <t>P2F1</t>
  </si>
  <si>
    <t>P2F0</t>
  </si>
  <si>
    <t>P1F3</t>
  </si>
  <si>
    <t>P1F2</t>
  </si>
  <si>
    <t>treat</t>
  </si>
  <si>
    <t>P1F1</t>
  </si>
  <si>
    <t>P1F0</t>
  </si>
  <si>
    <t>Table 2</t>
  </si>
  <si>
    <t>Interact</t>
  </si>
  <si>
    <t>R3</t>
  </si>
  <si>
    <t>R2</t>
  </si>
  <si>
    <t>R1</t>
  </si>
  <si>
    <t>Treatment</t>
  </si>
  <si>
    <t>RBD</t>
  </si>
  <si>
    <t>Design</t>
  </si>
  <si>
    <t>Yield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</si>
</sst>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18" fillId="0" borderId="0" xfId="55">
      <alignment/>
      <protection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164" fontId="18" fillId="0" borderId="0" xfId="55" applyNumberFormat="1">
      <alignment/>
      <protection/>
    </xf>
    <xf numFmtId="0" fontId="21" fillId="0" borderId="0" xfId="55" applyFont="1">
      <alignment/>
      <protection/>
    </xf>
    <xf numFmtId="164" fontId="20" fillId="0" borderId="0" xfId="55" applyNumberFormat="1" applyFont="1">
      <alignment/>
      <protection/>
    </xf>
    <xf numFmtId="0" fontId="22" fillId="0" borderId="0" xfId="55" applyFont="1">
      <alignment/>
      <protection/>
    </xf>
    <xf numFmtId="2" fontId="20" fillId="0" borderId="0" xfId="55" applyNumberFormat="1" applyFont="1" applyAlignment="1">
      <alignment horizontal="center"/>
      <protection/>
    </xf>
    <xf numFmtId="2" fontId="20" fillId="0" borderId="0" xfId="55" applyNumberFormat="1" applyFont="1">
      <alignment/>
      <protection/>
    </xf>
    <xf numFmtId="2" fontId="18" fillId="0" borderId="0" xfId="55" applyNumberFormat="1">
      <alignment/>
      <protection/>
    </xf>
    <xf numFmtId="0" fontId="18" fillId="0" borderId="0" xfId="55" applyAlignment="1">
      <alignment horizontal="center"/>
      <protection/>
    </xf>
    <xf numFmtId="0" fontId="20" fillId="0" borderId="0" xfId="55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5"/>
  <sheetViews>
    <sheetView tabSelected="1" zoomScalePageLayoutView="0" workbookViewId="0" topLeftCell="A4">
      <selection activeCell="G44" sqref="G44"/>
    </sheetView>
  </sheetViews>
  <sheetFormatPr defaultColWidth="9.140625" defaultRowHeight="15"/>
  <cols>
    <col min="1" max="7" width="9.140625" style="1" customWidth="1"/>
    <col min="8" max="8" width="8.57421875" style="1" customWidth="1"/>
    <col min="9" max="9" width="8.28125" style="1" customWidth="1"/>
    <col min="10" max="10" width="7.8515625" style="1" customWidth="1"/>
    <col min="11" max="11" width="8.421875" style="1" customWidth="1"/>
    <col min="12" max="12" width="8.28125" style="1" customWidth="1"/>
    <col min="13" max="16384" width="9.140625" style="1" customWidth="1"/>
  </cols>
  <sheetData>
    <row r="1" ht="12.75"/>
    <row r="2" spans="2:4" ht="12.75">
      <c r="B2" s="1" t="s">
        <v>64</v>
      </c>
      <c r="C2" s="1" t="s">
        <v>63</v>
      </c>
      <c r="D2" s="1" t="s">
        <v>62</v>
      </c>
    </row>
    <row r="3" spans="1:10" ht="12.75">
      <c r="A3" s="1" t="s">
        <v>61</v>
      </c>
      <c r="B3" s="1" t="s">
        <v>60</v>
      </c>
      <c r="C3" s="1" t="s">
        <v>59</v>
      </c>
      <c r="D3" s="1" t="s">
        <v>58</v>
      </c>
      <c r="E3" s="1" t="s">
        <v>19</v>
      </c>
      <c r="F3" s="1" t="s">
        <v>42</v>
      </c>
      <c r="I3" s="1" t="s">
        <v>57</v>
      </c>
      <c r="J3" s="1" t="s">
        <v>56</v>
      </c>
    </row>
    <row r="4" spans="1:9" ht="12.75">
      <c r="A4" s="1" t="s">
        <v>55</v>
      </c>
      <c r="B4" s="1">
        <v>25</v>
      </c>
      <c r="C4" s="1">
        <v>25</v>
      </c>
      <c r="D4" s="1">
        <v>19</v>
      </c>
      <c r="E4" s="1">
        <f>SUM(B4:D4)</f>
        <v>69</v>
      </c>
      <c r="F4" s="1">
        <f>E4/3</f>
        <v>23</v>
      </c>
      <c r="I4" s="1" t="s">
        <v>2</v>
      </c>
    </row>
    <row r="5" spans="1:12" ht="12.75">
      <c r="A5" s="1" t="s">
        <v>54</v>
      </c>
      <c r="B5" s="1">
        <v>24</v>
      </c>
      <c r="C5" s="1">
        <v>24</v>
      </c>
      <c r="D5" s="1">
        <v>18</v>
      </c>
      <c r="E5" s="1">
        <f>SUM(B5:D5)</f>
        <v>66</v>
      </c>
      <c r="F5" s="1">
        <f>E5/3</f>
        <v>22</v>
      </c>
      <c r="G5" s="3" t="s">
        <v>53</v>
      </c>
      <c r="H5" s="1" t="s">
        <v>12</v>
      </c>
      <c r="I5" s="1" t="s">
        <v>9</v>
      </c>
      <c r="J5" s="1" t="s">
        <v>8</v>
      </c>
      <c r="K5" s="1" t="s">
        <v>19</v>
      </c>
      <c r="L5" s="1" t="s">
        <v>42</v>
      </c>
    </row>
    <row r="6" spans="1:12" ht="12.75">
      <c r="A6" s="1" t="s">
        <v>52</v>
      </c>
      <c r="B6" s="1">
        <v>26</v>
      </c>
      <c r="C6" s="1">
        <v>28</v>
      </c>
      <c r="D6" s="1">
        <v>17</v>
      </c>
      <c r="E6" s="1">
        <f>SUM(B6:D6)</f>
        <v>71</v>
      </c>
      <c r="F6" s="1">
        <f>E6/3</f>
        <v>23.666666666666668</v>
      </c>
      <c r="G6" s="1" t="s">
        <v>6</v>
      </c>
      <c r="H6" s="1">
        <f>E4</f>
        <v>69</v>
      </c>
      <c r="I6" s="1">
        <f>E8</f>
        <v>69</v>
      </c>
      <c r="J6" s="1">
        <f>E12</f>
        <v>72</v>
      </c>
      <c r="K6" s="1">
        <f>SUM(H6:J6)</f>
        <v>210</v>
      </c>
      <c r="L6" s="1">
        <f>K6/9</f>
        <v>23.333333333333332</v>
      </c>
    </row>
    <row r="7" spans="1:12" ht="12.75">
      <c r="A7" s="1" t="s">
        <v>51</v>
      </c>
      <c r="B7" s="1">
        <v>32</v>
      </c>
      <c r="C7" s="1">
        <v>29</v>
      </c>
      <c r="D7" s="1">
        <v>19</v>
      </c>
      <c r="E7" s="1">
        <f>SUM(B7:D7)</f>
        <v>80</v>
      </c>
      <c r="F7" s="1">
        <f>E7/3</f>
        <v>26.666666666666668</v>
      </c>
      <c r="G7" s="1" t="s">
        <v>5</v>
      </c>
      <c r="H7" s="1">
        <f>E5</f>
        <v>66</v>
      </c>
      <c r="I7" s="1">
        <f>E9</f>
        <v>63</v>
      </c>
      <c r="J7" s="1">
        <f>E13</f>
        <v>79</v>
      </c>
      <c r="K7" s="1">
        <f>SUM(H7:J7)</f>
        <v>208</v>
      </c>
      <c r="L7" s="1">
        <f>K7/9</f>
        <v>23.11111111111111</v>
      </c>
    </row>
    <row r="8" spans="1:12" ht="12.75">
      <c r="A8" s="1" t="s">
        <v>50</v>
      </c>
      <c r="B8" s="1">
        <v>24</v>
      </c>
      <c r="C8" s="1">
        <v>27</v>
      </c>
      <c r="D8" s="1">
        <v>18</v>
      </c>
      <c r="E8" s="1">
        <f>SUM(B8:D8)</f>
        <v>69</v>
      </c>
      <c r="F8" s="1">
        <f>E8/3</f>
        <v>23</v>
      </c>
      <c r="G8" s="1" t="s">
        <v>4</v>
      </c>
      <c r="H8" s="1">
        <f>E6</f>
        <v>71</v>
      </c>
      <c r="I8" s="1">
        <f>E10</f>
        <v>64</v>
      </c>
      <c r="J8" s="1">
        <f>E14</f>
        <v>84</v>
      </c>
      <c r="K8" s="1">
        <f>SUM(H8:J8)</f>
        <v>219</v>
      </c>
      <c r="L8" s="1">
        <f>K8/9</f>
        <v>24.333333333333332</v>
      </c>
    </row>
    <row r="9" spans="1:12" ht="12.75">
      <c r="A9" s="1" t="s">
        <v>49</v>
      </c>
      <c r="B9" s="1">
        <v>23</v>
      </c>
      <c r="C9" s="1">
        <v>26</v>
      </c>
      <c r="D9" s="1">
        <v>14</v>
      </c>
      <c r="E9" s="1">
        <f>SUM(B9:D9)</f>
        <v>63</v>
      </c>
      <c r="F9" s="1">
        <f>E9/3</f>
        <v>21</v>
      </c>
      <c r="G9" s="1" t="s">
        <v>3</v>
      </c>
      <c r="H9" s="1">
        <f>E7</f>
        <v>80</v>
      </c>
      <c r="I9" s="1">
        <f>E11</f>
        <v>63</v>
      </c>
      <c r="J9" s="1">
        <f>E15</f>
        <v>80</v>
      </c>
      <c r="K9" s="1">
        <f>SUM(H9:J9)</f>
        <v>223</v>
      </c>
      <c r="L9" s="1">
        <f>K9/9</f>
        <v>24.77777777777778</v>
      </c>
    </row>
    <row r="10" spans="1:11" ht="12.75">
      <c r="A10" s="1" t="s">
        <v>48</v>
      </c>
      <c r="B10" s="1">
        <v>25</v>
      </c>
      <c r="C10" s="1">
        <v>24</v>
      </c>
      <c r="D10" s="1">
        <v>15</v>
      </c>
      <c r="E10" s="1">
        <f>SUM(B10:D10)</f>
        <v>64</v>
      </c>
      <c r="F10" s="1">
        <f>E10/3</f>
        <v>21.333333333333332</v>
      </c>
      <c r="G10" s="1" t="s">
        <v>19</v>
      </c>
      <c r="H10" s="1">
        <f>SUM(H6:H9)</f>
        <v>286</v>
      </c>
      <c r="I10" s="1">
        <f>SUM(I6:I9)</f>
        <v>259</v>
      </c>
      <c r="J10" s="1">
        <f>SUM(J6:J9)</f>
        <v>315</v>
      </c>
      <c r="K10" s="1">
        <f>SUM(H10:J10)</f>
        <v>860</v>
      </c>
    </row>
    <row r="11" spans="1:10" ht="12.75">
      <c r="A11" s="1" t="s">
        <v>47</v>
      </c>
      <c r="B11" s="1">
        <v>24</v>
      </c>
      <c r="C11" s="1">
        <v>23</v>
      </c>
      <c r="D11" s="1">
        <v>16</v>
      </c>
      <c r="E11" s="1">
        <f>SUM(B11:D11)</f>
        <v>63</v>
      </c>
      <c r="F11" s="1">
        <f>E11/3</f>
        <v>21</v>
      </c>
      <c r="G11" s="1" t="s">
        <v>42</v>
      </c>
      <c r="H11" s="1">
        <f>H10/12</f>
        <v>23.833333333333332</v>
      </c>
      <c r="I11" s="1">
        <f>I10/12</f>
        <v>21.583333333333332</v>
      </c>
      <c r="J11" s="1">
        <f>J10/12</f>
        <v>26.25</v>
      </c>
    </row>
    <row r="12" spans="1:6" ht="12.75">
      <c r="A12" s="1" t="s">
        <v>46</v>
      </c>
      <c r="B12" s="1">
        <v>26</v>
      </c>
      <c r="C12" s="1">
        <v>28</v>
      </c>
      <c r="D12" s="1">
        <v>18</v>
      </c>
      <c r="E12" s="1">
        <f>SUM(B12:D12)</f>
        <v>72</v>
      </c>
      <c r="F12" s="1">
        <f>E12/3</f>
        <v>24</v>
      </c>
    </row>
    <row r="13" spans="1:6" ht="12.75">
      <c r="A13" s="1" t="s">
        <v>45</v>
      </c>
      <c r="B13" s="1">
        <v>25</v>
      </c>
      <c r="C13" s="1">
        <v>29</v>
      </c>
      <c r="D13" s="1">
        <v>25</v>
      </c>
      <c r="E13" s="1">
        <f>SUM(B13:D13)</f>
        <v>79</v>
      </c>
      <c r="F13" s="1">
        <f>E13/3</f>
        <v>26.333333333333332</v>
      </c>
    </row>
    <row r="14" spans="1:6" ht="12.75">
      <c r="A14" s="1" t="s">
        <v>44</v>
      </c>
      <c r="B14" s="1">
        <v>27</v>
      </c>
      <c r="C14" s="1">
        <v>28</v>
      </c>
      <c r="D14" s="1">
        <v>29</v>
      </c>
      <c r="E14" s="1">
        <f>SUM(B14:D14)</f>
        <v>84</v>
      </c>
      <c r="F14" s="1">
        <f>E14/3</f>
        <v>28</v>
      </c>
    </row>
    <row r="15" spans="1:6" ht="12.75">
      <c r="A15" s="1" t="s">
        <v>43</v>
      </c>
      <c r="B15" s="1">
        <v>28</v>
      </c>
      <c r="C15" s="1">
        <v>24</v>
      </c>
      <c r="D15" s="1">
        <v>28</v>
      </c>
      <c r="E15" s="1">
        <f>SUM(B15:D15)</f>
        <v>80</v>
      </c>
      <c r="F15" s="1">
        <f>E15/3</f>
        <v>26.666666666666668</v>
      </c>
    </row>
    <row r="16" spans="1:6" ht="12.75">
      <c r="A16" s="1" t="s">
        <v>19</v>
      </c>
      <c r="B16" s="1">
        <f>SUM(B4:B15)</f>
        <v>309</v>
      </c>
      <c r="C16" s="1">
        <f>SUM(C4:C15)</f>
        <v>315</v>
      </c>
      <c r="D16" s="1">
        <f>SUM(D4:D15)</f>
        <v>236</v>
      </c>
      <c r="E16" s="3">
        <f>SUM(B16:D16)</f>
        <v>860</v>
      </c>
      <c r="F16" s="6">
        <f>E16/36</f>
        <v>23.88888888888889</v>
      </c>
    </row>
    <row r="17" spans="1:4" ht="12.75">
      <c r="A17" s="1" t="s">
        <v>42</v>
      </c>
      <c r="B17" s="1">
        <f>B16/12</f>
        <v>25.75</v>
      </c>
      <c r="C17" s="1">
        <f>C16/12</f>
        <v>26.25</v>
      </c>
      <c r="D17" s="1">
        <f>D16/12</f>
        <v>19.666666666666668</v>
      </c>
    </row>
    <row r="18" spans="1:2" ht="12.75">
      <c r="A18" s="1" t="s">
        <v>41</v>
      </c>
      <c r="B18" s="1">
        <f>E16*E16/36</f>
        <v>20544.444444444445</v>
      </c>
    </row>
    <row r="19" spans="1:2" ht="12.75">
      <c r="A19" s="1" t="s">
        <v>40</v>
      </c>
      <c r="B19" s="1">
        <f>SUMSQ(B4:D15)-B18</f>
        <v>707.5555555555547</v>
      </c>
    </row>
    <row r="20" spans="1:2" ht="12.75">
      <c r="A20" s="1" t="s">
        <v>39</v>
      </c>
      <c r="B20" s="1">
        <f>SUMSQ(B16:D16)/12-B18</f>
        <v>322.38888888888687</v>
      </c>
    </row>
    <row r="21" spans="1:7" ht="12.75">
      <c r="A21" s="1" t="s">
        <v>38</v>
      </c>
      <c r="B21" s="1">
        <f>SUMSQ(E4:E15)/3-B18</f>
        <v>200.22222222222263</v>
      </c>
      <c r="F21" s="3" t="s">
        <v>37</v>
      </c>
      <c r="G21" s="2">
        <f>SQRT(D32)/F16*100</f>
        <v>12.137055954523236</v>
      </c>
    </row>
    <row r="22" spans="1:2" ht="12.75">
      <c r="A22" s="1" t="s">
        <v>36</v>
      </c>
      <c r="B22" s="1">
        <f>B19-B20-B21</f>
        <v>184.94444444444525</v>
      </c>
    </row>
    <row r="23" spans="1:2" ht="12.75">
      <c r="A23" s="1" t="s">
        <v>35</v>
      </c>
      <c r="B23" s="1">
        <f>SUMSQ(H10:J10)/12-B18</f>
        <v>130.72222222222263</v>
      </c>
    </row>
    <row r="24" spans="1:2" ht="12.75">
      <c r="A24" s="1" t="s">
        <v>34</v>
      </c>
      <c r="B24" s="1">
        <f>SUMSQ(K6:K9)/9-B18</f>
        <v>17.111111111109494</v>
      </c>
    </row>
    <row r="25" spans="1:4" ht="12.75">
      <c r="A25" s="1" t="s">
        <v>33</v>
      </c>
      <c r="B25" s="1">
        <f>B21-B23-B24</f>
        <v>52.388888888890506</v>
      </c>
      <c r="D25" s="3" t="s">
        <v>32</v>
      </c>
    </row>
    <row r="26" ht="12.75"/>
    <row r="27" spans="1:9" ht="12.75">
      <c r="A27" s="3" t="s">
        <v>31</v>
      </c>
      <c r="B27" s="3" t="s">
        <v>30</v>
      </c>
      <c r="C27" s="3" t="s">
        <v>29</v>
      </c>
      <c r="D27" s="3" t="s">
        <v>28</v>
      </c>
      <c r="E27" s="3" t="s">
        <v>27</v>
      </c>
      <c r="F27" s="3" t="s">
        <v>26</v>
      </c>
      <c r="G27" s="3" t="s">
        <v>25</v>
      </c>
      <c r="H27" s="3" t="s">
        <v>0</v>
      </c>
      <c r="I27" s="12" t="s">
        <v>24</v>
      </c>
    </row>
    <row r="28" spans="1:8" ht="12.75">
      <c r="A28" s="1" t="s">
        <v>23</v>
      </c>
      <c r="B28" s="1">
        <v>2</v>
      </c>
      <c r="C28" s="1">
        <f>B20</f>
        <v>322.38888888888687</v>
      </c>
      <c r="D28" s="1">
        <f>C28/B28</f>
        <v>161.19444444444343</v>
      </c>
      <c r="E28" s="1">
        <f>D28/D32</f>
        <v>19.174827275457893</v>
      </c>
      <c r="F28" s="1">
        <v>3.44</v>
      </c>
      <c r="G28" s="1">
        <f>SQRT(D32/12)</f>
        <v>0.8369869401891173</v>
      </c>
      <c r="H28" s="1">
        <f>G28*1.414*2.074</f>
        <v>2.454578032328452</v>
      </c>
    </row>
    <row r="29" spans="1:9" ht="12.75">
      <c r="A29" s="1" t="s">
        <v>22</v>
      </c>
      <c r="B29" s="1">
        <v>2</v>
      </c>
      <c r="C29" s="1">
        <f>B23</f>
        <v>130.72222222222263</v>
      </c>
      <c r="D29" s="1">
        <f>C29/B29</f>
        <v>65.36111111111131</v>
      </c>
      <c r="E29" s="1">
        <f>D29/D32</f>
        <v>7.775007509762682</v>
      </c>
      <c r="F29" s="1">
        <v>3.44</v>
      </c>
      <c r="G29" s="1">
        <f>SQRT(D32/12)</f>
        <v>0.8369869401891173</v>
      </c>
      <c r="H29" s="1">
        <f>G29*1.414*2.074</f>
        <v>2.454578032328452</v>
      </c>
      <c r="I29" s="11" t="str">
        <f>IF(E29&gt;F29,"S","NS")</f>
        <v>S</v>
      </c>
    </row>
    <row r="30" spans="1:9" ht="12.75">
      <c r="A30" s="1" t="s">
        <v>21</v>
      </c>
      <c r="B30" s="1">
        <v>3</v>
      </c>
      <c r="C30" s="1">
        <f>B24</f>
        <v>17.111111111109494</v>
      </c>
      <c r="D30" s="1">
        <f>C30/B30</f>
        <v>5.703703703703165</v>
      </c>
      <c r="E30" s="1">
        <f>D30/D32</f>
        <v>0.678482026634558</v>
      </c>
      <c r="F30" s="1">
        <v>3.05</v>
      </c>
      <c r="G30" s="1">
        <f>SQRT(D32/9)</f>
        <v>0.9664692704527762</v>
      </c>
      <c r="H30" s="1">
        <f>G30*1.414*2.074</f>
        <v>2.8343025754235476</v>
      </c>
      <c r="I30" s="11" t="str">
        <f>IF(E30&gt;F30,"S","NS")</f>
        <v>NS</v>
      </c>
    </row>
    <row r="31" spans="1:9" ht="12.75">
      <c r="A31" s="1" t="s">
        <v>2</v>
      </c>
      <c r="B31" s="1">
        <v>6</v>
      </c>
      <c r="C31" s="1">
        <f>B25</f>
        <v>52.388888888890506</v>
      </c>
      <c r="D31" s="1">
        <f>C31/B31</f>
        <v>8.731481481481751</v>
      </c>
      <c r="E31" s="1">
        <f>D31/D32</f>
        <v>1.0386502453189421</v>
      </c>
      <c r="F31" s="1">
        <v>2.55</v>
      </c>
      <c r="G31" s="1">
        <f>SQRT(D32/3)</f>
        <v>1.6739738803782347</v>
      </c>
      <c r="H31" s="1">
        <f>G31*1.414*2.074</f>
        <v>4.909156064656904</v>
      </c>
      <c r="I31" s="11" t="str">
        <f>IF(E31&gt;F31,"S","NS")</f>
        <v>NS</v>
      </c>
    </row>
    <row r="32" spans="1:4" ht="12.75">
      <c r="A32" s="1" t="s">
        <v>20</v>
      </c>
      <c r="B32" s="1">
        <v>22</v>
      </c>
      <c r="C32" s="1">
        <f>B22</f>
        <v>184.94444444444525</v>
      </c>
      <c r="D32" s="1">
        <f>C32/B32</f>
        <v>8.406565656565693</v>
      </c>
    </row>
    <row r="33" spans="1:4" ht="12.75">
      <c r="A33" s="1" t="s">
        <v>19</v>
      </c>
      <c r="B33" s="1">
        <v>35</v>
      </c>
      <c r="C33" s="1">
        <f>SUM(C28:C32)</f>
        <v>707.5555555555547</v>
      </c>
      <c r="D33" s="1">
        <f>C33/B33</f>
        <v>20.215873015872994</v>
      </c>
    </row>
    <row r="34" ht="12.75"/>
    <row r="35" ht="12.75"/>
    <row r="36" spans="1:2" ht="12.75">
      <c r="A36" s="7" t="s">
        <v>18</v>
      </c>
      <c r="B36" s="7" t="s">
        <v>17</v>
      </c>
    </row>
    <row r="37" spans="1:3" ht="12.75">
      <c r="A37" s="1" t="s">
        <v>16</v>
      </c>
      <c r="B37" s="1" t="s">
        <v>15</v>
      </c>
      <c r="C37" s="1" t="s">
        <v>14</v>
      </c>
    </row>
    <row r="38" ht="12.75">
      <c r="A38" s="3" t="s">
        <v>13</v>
      </c>
    </row>
    <row r="39" spans="1:7" ht="12.75">
      <c r="A39" s="1" t="s">
        <v>12</v>
      </c>
      <c r="B39" s="10">
        <f>H11</f>
        <v>23.833333333333332</v>
      </c>
      <c r="C39" s="1" t="s">
        <v>11</v>
      </c>
      <c r="D39" s="1" t="s">
        <v>10</v>
      </c>
      <c r="G39" s="3"/>
    </row>
    <row r="40" spans="1:2" ht="12.75">
      <c r="A40" s="1" t="s">
        <v>9</v>
      </c>
      <c r="B40" s="10">
        <f>I11</f>
        <v>21.583333333333332</v>
      </c>
    </row>
    <row r="41" spans="1:2" ht="12.75">
      <c r="A41" s="1" t="s">
        <v>8</v>
      </c>
      <c r="B41" s="10">
        <f>J11</f>
        <v>26.25</v>
      </c>
    </row>
    <row r="42" spans="1:2" ht="12.75">
      <c r="A42" s="3" t="s">
        <v>1</v>
      </c>
      <c r="B42" s="9">
        <f>G29</f>
        <v>0.8369869401891173</v>
      </c>
    </row>
    <row r="43" spans="1:2" ht="12.75">
      <c r="A43" s="3" t="s">
        <v>0</v>
      </c>
      <c r="B43" s="9">
        <f>H29</f>
        <v>2.454578032328452</v>
      </c>
    </row>
    <row r="44" spans="1:2" ht="12.75">
      <c r="A44" s="3" t="s">
        <v>7</v>
      </c>
      <c r="B44" s="4"/>
    </row>
    <row r="45" spans="1:4" ht="12.75">
      <c r="A45" s="1" t="s">
        <v>6</v>
      </c>
      <c r="B45" s="10">
        <f>L6</f>
        <v>23.333333333333332</v>
      </c>
      <c r="D45" s="5"/>
    </row>
    <row r="46" spans="1:2" ht="12.75">
      <c r="A46" s="1" t="s">
        <v>5</v>
      </c>
      <c r="B46" s="10">
        <f>L7</f>
        <v>23.11111111111111</v>
      </c>
    </row>
    <row r="47" spans="1:2" ht="12.75">
      <c r="A47" s="1" t="s">
        <v>4</v>
      </c>
      <c r="B47" s="10">
        <f>L8</f>
        <v>24.333333333333332</v>
      </c>
    </row>
    <row r="48" spans="1:10" ht="12.75">
      <c r="A48" s="1" t="s">
        <v>3</v>
      </c>
      <c r="B48" s="10">
        <f>L9</f>
        <v>24.77777777777778</v>
      </c>
      <c r="I48" s="7"/>
      <c r="J48" s="7"/>
    </row>
    <row r="49" spans="1:2" ht="12.75">
      <c r="A49" s="3" t="s">
        <v>1</v>
      </c>
      <c r="B49" s="9">
        <f>G30</f>
        <v>0.9664692704527762</v>
      </c>
    </row>
    <row r="50" spans="1:2" ht="12.75">
      <c r="A50" s="3" t="s">
        <v>0</v>
      </c>
      <c r="B50" s="9">
        <f>H30</f>
        <v>2.8343025754235476</v>
      </c>
    </row>
    <row r="51" ht="12.75">
      <c r="I51" s="3"/>
    </row>
    <row r="52" spans="1:10" ht="12.75">
      <c r="A52" s="3" t="s">
        <v>2</v>
      </c>
      <c r="J52" s="4"/>
    </row>
    <row r="53" spans="1:10" ht="12.75">
      <c r="A53" s="3" t="s">
        <v>1</v>
      </c>
      <c r="B53" s="8">
        <f>G31</f>
        <v>1.6739738803782347</v>
      </c>
      <c r="J53" s="4"/>
    </row>
    <row r="54" spans="1:10" ht="12.75">
      <c r="A54" s="3" t="s">
        <v>0</v>
      </c>
      <c r="B54" s="8" t="str">
        <f>IF(E31&gt;F31,H31,I31)</f>
        <v>NS</v>
      </c>
      <c r="J54" s="4"/>
    </row>
    <row r="55" spans="10:12" ht="12.75">
      <c r="J55" s="4"/>
      <c r="L55" s="5"/>
    </row>
    <row r="56" ht="12.75">
      <c r="J56" s="4"/>
    </row>
    <row r="57" spans="9:10" ht="12.75">
      <c r="I57" s="3"/>
      <c r="J57" s="4"/>
    </row>
    <row r="58" ht="12.75">
      <c r="J58" s="4"/>
    </row>
    <row r="59" spans="4:10" ht="12.75">
      <c r="D59" s="3"/>
      <c r="J59" s="4"/>
    </row>
    <row r="60" ht="12.75">
      <c r="J60" s="4"/>
    </row>
    <row r="61" spans="1:10" ht="12.75">
      <c r="A61" s="3"/>
      <c r="B61" s="3"/>
      <c r="C61" s="3"/>
      <c r="D61" s="3"/>
      <c r="E61" s="3"/>
      <c r="F61" s="3"/>
      <c r="G61" s="3"/>
      <c r="H61" s="3"/>
      <c r="J61" s="4"/>
    </row>
    <row r="62" ht="12.75">
      <c r="J62" s="4"/>
    </row>
    <row r="63" ht="12.75">
      <c r="J63" s="4"/>
    </row>
    <row r="64" spans="9:10" ht="12.75">
      <c r="I64" s="3"/>
      <c r="J64" s="2"/>
    </row>
    <row r="75" ht="12.75">
      <c r="G75" s="3"/>
    </row>
    <row r="84" spans="9:10" ht="12.75">
      <c r="I84" s="7"/>
      <c r="J84" s="7"/>
    </row>
    <row r="86" spans="5:6" ht="12.75">
      <c r="E86" s="3"/>
      <c r="F86" s="6"/>
    </row>
    <row r="87" ht="12.75">
      <c r="I87" s="3"/>
    </row>
    <row r="88" ht="12.75">
      <c r="J88" s="4"/>
    </row>
    <row r="89" ht="12.75">
      <c r="J89" s="4"/>
    </row>
    <row r="90" ht="12.75">
      <c r="J90" s="4"/>
    </row>
    <row r="91" spans="10:12" ht="12.75">
      <c r="J91" s="4"/>
      <c r="L91" s="5"/>
    </row>
    <row r="92" ht="12.75">
      <c r="J92" s="4"/>
    </row>
    <row r="93" spans="9:10" ht="12.75">
      <c r="I93" s="3"/>
      <c r="J93" s="4"/>
    </row>
    <row r="94" ht="12.75">
      <c r="J94" s="4"/>
    </row>
    <row r="95" spans="4:10" ht="12.75">
      <c r="D95" s="3"/>
      <c r="J95" s="4"/>
    </row>
    <row r="96" ht="12.75">
      <c r="J96" s="4"/>
    </row>
    <row r="97" spans="1:10" ht="12.75">
      <c r="A97" s="3"/>
      <c r="B97" s="3"/>
      <c r="C97" s="3"/>
      <c r="D97" s="3"/>
      <c r="E97" s="3"/>
      <c r="F97" s="3"/>
      <c r="G97" s="3"/>
      <c r="H97" s="3"/>
      <c r="J97" s="4"/>
    </row>
    <row r="98" ht="12.75">
      <c r="J98" s="4"/>
    </row>
    <row r="99" ht="12.75">
      <c r="J99" s="4"/>
    </row>
    <row r="100" spans="9:10" ht="12.75">
      <c r="I100" s="3"/>
      <c r="J100" s="2"/>
    </row>
    <row r="110" ht="12.75">
      <c r="G110" s="3"/>
    </row>
    <row r="119" spans="9:10" ht="12.75">
      <c r="I119" s="7"/>
      <c r="J119" s="7"/>
    </row>
    <row r="121" spans="5:6" ht="12.75">
      <c r="E121" s="3"/>
      <c r="F121" s="6"/>
    </row>
    <row r="122" ht="12.75">
      <c r="I122" s="3"/>
    </row>
    <row r="123" ht="12.75">
      <c r="J123" s="4"/>
    </row>
    <row r="124" ht="12.75">
      <c r="J124" s="4"/>
    </row>
    <row r="125" ht="12.75">
      <c r="J125" s="4"/>
    </row>
    <row r="126" spans="10:12" ht="12.75">
      <c r="J126" s="4"/>
      <c r="L126" s="5"/>
    </row>
    <row r="127" ht="12.75">
      <c r="J127" s="4"/>
    </row>
    <row r="128" spans="9:10" ht="12.75">
      <c r="I128" s="3"/>
      <c r="J128" s="4"/>
    </row>
    <row r="129" ht="12.75">
      <c r="J129" s="4"/>
    </row>
    <row r="130" spans="4:10" ht="12.75">
      <c r="D130" s="3"/>
      <c r="J130" s="4"/>
    </row>
    <row r="131" ht="12.75">
      <c r="J131" s="4"/>
    </row>
    <row r="132" spans="1:10" ht="12.75">
      <c r="A132" s="3"/>
      <c r="B132" s="3"/>
      <c r="C132" s="3"/>
      <c r="D132" s="3"/>
      <c r="E132" s="3"/>
      <c r="F132" s="3"/>
      <c r="G132" s="3"/>
      <c r="H132" s="3"/>
      <c r="J132" s="4"/>
    </row>
    <row r="133" ht="12.75">
      <c r="J133" s="4"/>
    </row>
    <row r="134" ht="12.75">
      <c r="J134" s="4"/>
    </row>
    <row r="135" spans="9:10" ht="12.75">
      <c r="I135" s="3"/>
      <c r="J135" s="2"/>
    </row>
    <row r="145" ht="12.75">
      <c r="G145" s="3"/>
    </row>
    <row r="154" spans="9:10" ht="12.75">
      <c r="I154" s="7"/>
      <c r="J154" s="7"/>
    </row>
    <row r="156" spans="5:6" ht="12.75">
      <c r="E156" s="3"/>
      <c r="F156" s="6"/>
    </row>
    <row r="157" ht="12.75">
      <c r="I157" s="3"/>
    </row>
    <row r="158" ht="12.75">
      <c r="J158" s="4"/>
    </row>
    <row r="159" ht="12.75">
      <c r="J159" s="4"/>
    </row>
    <row r="160" ht="12.75">
      <c r="J160" s="4"/>
    </row>
    <row r="161" spans="10:12" ht="12.75">
      <c r="J161" s="4"/>
      <c r="L161" s="5"/>
    </row>
    <row r="162" ht="12.75">
      <c r="J162" s="4"/>
    </row>
    <row r="163" spans="9:10" ht="12.75">
      <c r="I163" s="3"/>
      <c r="J163" s="4"/>
    </row>
    <row r="164" ht="12.75">
      <c r="J164" s="4"/>
    </row>
    <row r="165" spans="4:10" ht="12.75">
      <c r="D165" s="3"/>
      <c r="J165" s="4"/>
    </row>
    <row r="166" ht="12.75">
      <c r="J166" s="4"/>
    </row>
    <row r="167" spans="1:10" ht="12.75">
      <c r="A167" s="3"/>
      <c r="B167" s="3"/>
      <c r="C167" s="3"/>
      <c r="D167" s="3"/>
      <c r="E167" s="3"/>
      <c r="F167" s="3"/>
      <c r="G167" s="3"/>
      <c r="H167" s="3"/>
      <c r="J167" s="4"/>
    </row>
    <row r="168" ht="12.75">
      <c r="J168" s="4"/>
    </row>
    <row r="169" ht="12.75">
      <c r="J169" s="4"/>
    </row>
    <row r="170" spans="9:10" ht="12.75">
      <c r="I170" s="3"/>
      <c r="J170" s="2"/>
    </row>
    <row r="180" ht="12.75">
      <c r="G180" s="3"/>
    </row>
    <row r="189" spans="9:10" ht="12.75">
      <c r="I189" s="7"/>
      <c r="J189" s="7"/>
    </row>
    <row r="191" spans="5:6" ht="12.75">
      <c r="E191" s="3"/>
      <c r="F191" s="6"/>
    </row>
    <row r="192" ht="12.75">
      <c r="I192" s="3"/>
    </row>
    <row r="193" ht="12.75">
      <c r="J193" s="4"/>
    </row>
    <row r="194" ht="12.75">
      <c r="J194" s="4"/>
    </row>
    <row r="195" ht="12.75">
      <c r="J195" s="4"/>
    </row>
    <row r="196" spans="10:12" ht="12.75">
      <c r="J196" s="4"/>
      <c r="L196" s="5"/>
    </row>
    <row r="197" ht="12.75">
      <c r="J197" s="4"/>
    </row>
    <row r="198" spans="9:10" ht="12.75">
      <c r="I198" s="3"/>
      <c r="J198" s="4"/>
    </row>
    <row r="199" ht="12.75">
      <c r="J199" s="4"/>
    </row>
    <row r="200" spans="4:10" ht="12.75">
      <c r="D200" s="3"/>
      <c r="J200" s="4"/>
    </row>
    <row r="201" ht="12.75">
      <c r="J201" s="4"/>
    </row>
    <row r="202" spans="1:10" ht="12.75">
      <c r="A202" s="3"/>
      <c r="B202" s="3"/>
      <c r="C202" s="3"/>
      <c r="D202" s="3"/>
      <c r="E202" s="3"/>
      <c r="F202" s="3"/>
      <c r="G202" s="3"/>
      <c r="H202" s="3"/>
      <c r="J202" s="4"/>
    </row>
    <row r="203" ht="12.75">
      <c r="J203" s="4"/>
    </row>
    <row r="204" ht="12.75">
      <c r="J204" s="4"/>
    </row>
    <row r="205" spans="9:10" ht="12.75">
      <c r="I205" s="3"/>
      <c r="J205" s="2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2010-11-03T12:36:59Z</dcterms:created>
  <dcterms:modified xsi:type="dcterms:W3CDTF">2010-11-03T12:38:18Z</dcterms:modified>
  <cp:category/>
  <cp:version/>
  <cp:contentType/>
  <cp:contentStatus/>
</cp:coreProperties>
</file>